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19425" windowHeight="103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8" i="1" l="1"/>
  <c r="J48" i="1"/>
  <c r="F48" i="1"/>
  <c r="D80" i="1" l="1"/>
  <c r="G80" i="1"/>
  <c r="F79" i="1"/>
  <c r="M80" i="1"/>
  <c r="F77" i="1" l="1"/>
  <c r="F78" i="1"/>
  <c r="F76" i="1"/>
  <c r="F60" i="1" l="1"/>
  <c r="F61" i="1"/>
  <c r="F62" i="1"/>
  <c r="F63" i="1"/>
  <c r="F64" i="1"/>
  <c r="F65" i="1"/>
  <c r="F59" i="1"/>
  <c r="F32" i="1" l="1"/>
  <c r="F44" i="1"/>
  <c r="F45" i="1"/>
  <c r="F46" i="1"/>
  <c r="F47" i="1"/>
  <c r="F49" i="1"/>
  <c r="F43" i="1"/>
  <c r="F28" i="1"/>
  <c r="F29" i="1"/>
  <c r="F30" i="1"/>
  <c r="F31" i="1"/>
  <c r="F27" i="1"/>
  <c r="F10" i="1"/>
  <c r="F11" i="1"/>
  <c r="F12" i="1"/>
  <c r="F13" i="1"/>
  <c r="F14" i="1"/>
  <c r="F9" i="1" l="1"/>
  <c r="E80" i="1" l="1"/>
  <c r="F80" i="1" s="1"/>
  <c r="J79" i="1"/>
  <c r="N79" i="1"/>
  <c r="J11" i="1"/>
  <c r="J12" i="1"/>
  <c r="J13" i="1"/>
  <c r="J9" i="1"/>
  <c r="J28" i="1"/>
  <c r="J29" i="1"/>
  <c r="J30" i="1"/>
  <c r="J31" i="1"/>
  <c r="J45" i="1"/>
  <c r="J46" i="1"/>
  <c r="J47" i="1"/>
  <c r="J49" i="1"/>
  <c r="J43" i="1"/>
  <c r="J60" i="1"/>
  <c r="J61" i="1"/>
  <c r="J62" i="1"/>
  <c r="J63" i="1"/>
  <c r="J64" i="1"/>
  <c r="J65" i="1"/>
  <c r="J76" i="1"/>
  <c r="J77" i="1"/>
  <c r="H78" i="1" l="1"/>
  <c r="I78" i="1"/>
  <c r="J59" i="1"/>
  <c r="J44" i="1" l="1"/>
  <c r="J32" i="1"/>
  <c r="J78" i="1"/>
  <c r="J27" i="1"/>
  <c r="H10" i="1"/>
  <c r="I10" i="1"/>
  <c r="H80" i="1" l="1"/>
  <c r="I80" i="1"/>
  <c r="J10" i="1"/>
  <c r="J14" i="1"/>
  <c r="N78" i="1"/>
  <c r="N77" i="1"/>
  <c r="N76" i="1"/>
  <c r="K76" i="1"/>
  <c r="N65" i="1"/>
  <c r="N64" i="1"/>
  <c r="N63" i="1"/>
  <c r="N62" i="1"/>
  <c r="N61" i="1"/>
  <c r="N60" i="1"/>
  <c r="N59" i="1"/>
  <c r="N49" i="1"/>
  <c r="N47" i="1"/>
  <c r="N29" i="1"/>
  <c r="N28" i="1"/>
  <c r="N27" i="1"/>
  <c r="L14" i="1"/>
  <c r="L80" i="1" s="1"/>
  <c r="N13" i="1"/>
  <c r="N12" i="1"/>
  <c r="N11" i="1"/>
  <c r="N10" i="1"/>
  <c r="N9" i="1"/>
  <c r="J80" i="1" l="1"/>
  <c r="N14" i="1"/>
  <c r="N44" i="1"/>
  <c r="N46" i="1"/>
  <c r="N45" i="1"/>
  <c r="N31" i="1"/>
  <c r="N43" i="1"/>
  <c r="N32" i="1"/>
  <c r="N30" i="1"/>
  <c r="K80" i="1" l="1"/>
  <c r="N80" i="1"/>
</calcChain>
</file>

<file path=xl/sharedStrings.xml><?xml version="1.0" encoding="utf-8"?>
<sst xmlns="http://schemas.openxmlformats.org/spreadsheetml/2006/main" count="206" uniqueCount="67">
  <si>
    <t>APPENDIX - V</t>
  </si>
  <si>
    <t>EXPENDITURE ON SCHEMES</t>
  </si>
  <si>
    <t>A. CENTRAL SCHEMES (CENTRALLY SPONSORED SCHEMES AND CENTRAL SCHEMES)</t>
  </si>
  <si>
    <t>GOI Scheme</t>
  </si>
  <si>
    <t>State Scheme under Expenditure Head of Account</t>
  </si>
  <si>
    <t>Normal/ Tribal/ Scheduled Caste</t>
  </si>
  <si>
    <t>GOI Release</t>
  </si>
  <si>
    <t>Expenditure</t>
  </si>
  <si>
    <t>GOI share</t>
  </si>
  <si>
    <t>State Share</t>
  </si>
  <si>
    <t>Total</t>
  </si>
  <si>
    <t>Rashtriya Krishi Vikas Yojana</t>
  </si>
  <si>
    <t>Normal</t>
  </si>
  <si>
    <t>National Mission on Ayush including Mission on Medicinal Plant</t>
  </si>
  <si>
    <t>Elephant Project</t>
  </si>
  <si>
    <t>Intensification of Forest Management</t>
  </si>
  <si>
    <t>National Mission on Sustainable Agriculture</t>
  </si>
  <si>
    <t>State
 Share</t>
  </si>
  <si>
    <t>Integrated Watershed Management Programme (IWMP )</t>
  </si>
  <si>
    <t xml:space="preserve">Integrated Watershed Management Programme </t>
  </si>
  <si>
    <t>National Mission on Bamboo</t>
  </si>
  <si>
    <t>Support Educational Development Including Teachers Taining and  Adult Education</t>
  </si>
  <si>
    <t>National Horticulture Mission</t>
  </si>
  <si>
    <t>National Food Security Mission</t>
  </si>
  <si>
    <t>National Live Stock Health and Disease Control Programme</t>
  </si>
  <si>
    <t>National Afforestation Programme</t>
  </si>
  <si>
    <t>National Rural Livelihood Mission</t>
  </si>
  <si>
    <t>National Rural Drinking Water Programme</t>
  </si>
  <si>
    <t>Umbrella Scheme for Educational ST students</t>
  </si>
  <si>
    <t>Other Schemes</t>
  </si>
  <si>
    <t>EXPENDITURE ON SCHEMES - Contd.</t>
  </si>
  <si>
    <t>National Programme of Nutritional Support to Primary Education (MDM)</t>
  </si>
  <si>
    <r>
      <t>(</t>
    </r>
    <r>
      <rPr>
        <sz val="12"/>
        <rFont val="Calibri"/>
        <family val="2"/>
      </rPr>
      <t>₹</t>
    </r>
    <r>
      <rPr>
        <sz val="12"/>
        <rFont val="Times New Roman"/>
        <family val="1"/>
      </rPr>
      <t xml:space="preserve"> in lakh)</t>
    </r>
  </si>
  <si>
    <t>Urban Rejuvenation Mission (AMRUT)</t>
  </si>
  <si>
    <t>2022-23</t>
  </si>
  <si>
    <t>Sub-Mission for Agriculture Extension</t>
  </si>
  <si>
    <t>Mission Vatsalya (ICPS)</t>
  </si>
  <si>
    <t>National Rural Employment Guarantee Scheme</t>
  </si>
  <si>
    <t>Swachh Bharat Abhiyan</t>
  </si>
  <si>
    <t xml:space="preserve">Swachh Bharat </t>
  </si>
  <si>
    <t>Samagra Shiksha</t>
  </si>
  <si>
    <t>Shaksham Anganwadi Poshan 2.0 (ICDS)</t>
  </si>
  <si>
    <t>Saksham Anganwadi and Poshan-ICDS</t>
  </si>
  <si>
    <t>Integrated Development of Wildlife Habitats</t>
  </si>
  <si>
    <t>Special Central Assistance under Border Area Development Programme</t>
  </si>
  <si>
    <t>Pradhan Mantri Krishi Sinchayi Yojana (PMKSY)</t>
  </si>
  <si>
    <t>Atal Mission for Rejuvenation and Urban Transformation</t>
  </si>
  <si>
    <t>Programme for Development of Scheduled Tribes</t>
  </si>
  <si>
    <t xml:space="preserve">Pradhan Mantri Krishi Sinchai Yojana </t>
  </si>
  <si>
    <t>National Ayush Mission</t>
  </si>
  <si>
    <t xml:space="preserve"> Border Area Development Programme</t>
  </si>
  <si>
    <t>National Livestock Mission</t>
  </si>
  <si>
    <t>Flexible Pool for RCH and Health System Strengthening</t>
  </si>
  <si>
    <t xml:space="preserve">National Livestock Management Programme </t>
  </si>
  <si>
    <t>Flexible Pool for RCH and Health System Strengthening, NHP and UHM</t>
  </si>
  <si>
    <t>2023-24</t>
  </si>
  <si>
    <t>Budget Provision- 2023-24</t>
  </si>
  <si>
    <t>National Mission on Agriculture Extension and Technology</t>
  </si>
  <si>
    <t>National Mission for Sustainable Agriculture</t>
  </si>
  <si>
    <t>Nutritional Support to Primary Education Mid-Day Meal</t>
  </si>
  <si>
    <t>Support for Educational Development Including Teachers Training and  Adult Education</t>
  </si>
  <si>
    <t>Mission for Integrated Development of Horticulture</t>
  </si>
  <si>
    <t>National Livestock Health and Diseases Control Programme</t>
  </si>
  <si>
    <t>Integrated Development of Wild Life Habitat</t>
  </si>
  <si>
    <t>National Bamboo Mission</t>
  </si>
  <si>
    <t xml:space="preserve">Assistance to State Agencies </t>
  </si>
  <si>
    <t>Intra State Movement of Foodgrains and FPS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</si>
</sst>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Calibri"/>
      <family val="2"/>
    </font>
    <font>
      <b/>
      <sz val="11"/>
      <name val="Times New Roman"/>
      <family val="1"/>
    </font>
    <font>
      <sz val="12"/>
      <color rgb="FF000000"/>
      <name val="Times New Roman"/>
      <family val="1"/>
    </font>
    <font>
      <sz val="12"/>
      <name val="Arial"/>
      <family val="2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" fontId="2" fillId="0" borderId="1" xfId="0" applyNumberFormat="1" applyFont="1" applyBorder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2" fillId="0" borderId="0" xfId="0" applyNumberFormat="1" applyFont="1" applyAlignment="1">
      <alignment vertical="top"/>
    </xf>
    <xf numFmtId="4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horizontal="right" vertical="top"/>
    </xf>
    <xf numFmtId="4" fontId="1" fillId="0" borderId="0" xfId="0" applyNumberFormat="1" applyFont="1" applyAlignment="1">
      <alignment vertical="top"/>
    </xf>
    <xf numFmtId="4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0" xfId="0" applyNumberFormat="1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4" fontId="2" fillId="0" borderId="1" xfId="0" applyNumberFormat="1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vertical="top" wrapText="1"/>
    </xf>
    <xf numFmtId="0" fontId="6" fillId="0" borderId="0" xfId="0" applyFont="1"/>
    <xf numFmtId="4" fontId="7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center" vertical="top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3" xfId="0" applyNumberFormat="1" applyFont="1" applyBorder="1" applyAlignment="1">
      <alignment horizontal="center" vertical="top" wrapText="1"/>
    </xf>
    <xf numFmtId="4" fontId="1" fillId="0" borderId="4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vertical="top" wrapText="1"/>
    </xf>
    <xf numFmtId="4" fontId="1" fillId="0" borderId="6" xfId="0" applyNumberFormat="1" applyFon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top" wrapText="1"/>
    </xf>
    <xf numFmtId="4" fontId="1" fillId="0" borderId="4" xfId="0" applyNumberFormat="1" applyFont="1" applyBorder="1" applyAlignment="1">
      <alignment horizontal="center" vertical="top"/>
    </xf>
    <xf numFmtId="4" fontId="2" fillId="0" borderId="2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tabSelected="1" view="pageLayout" topLeftCell="A69" zoomScaleNormal="100" workbookViewId="0">
      <selection activeCell="I85" sqref="I85"/>
    </sheetView>
  </sheetViews>
  <sheetFormatPr defaultColWidth="8.85546875" defaultRowHeight="15.75" x14ac:dyDescent="0.25"/>
  <cols>
    <col min="1" max="1" width="15.28515625" style="4" customWidth="1"/>
    <col min="2" max="2" width="14.7109375" style="4" customWidth="1"/>
    <col min="3" max="3" width="10.5703125" style="4" customWidth="1"/>
    <col min="4" max="5" width="11.85546875" style="4" bestFit="1" customWidth="1"/>
    <col min="6" max="7" width="12.28515625" style="4" customWidth="1"/>
    <col min="8" max="8" width="12.28515625" style="4" bestFit="1" customWidth="1"/>
    <col min="9" max="9" width="12" style="4" customWidth="1"/>
    <col min="10" max="10" width="11.85546875" style="4" customWidth="1"/>
    <col min="11" max="11" width="13.140625" style="4" customWidth="1"/>
    <col min="12" max="12" width="11.7109375" style="4" customWidth="1"/>
    <col min="13" max="13" width="11.85546875" style="4" customWidth="1"/>
    <col min="14" max="14" width="11.85546875" style="4" bestFit="1" customWidth="1"/>
    <col min="15" max="16384" width="8.85546875" style="4"/>
  </cols>
  <sheetData>
    <row r="1" spans="1:14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3" spans="1:14" s="7" customFormat="1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s="7" customFormat="1" x14ac:dyDescent="0.25">
      <c r="A4" s="18" t="s">
        <v>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x14ac:dyDescent="0.25">
      <c r="M5" s="26" t="s">
        <v>32</v>
      </c>
      <c r="N5" s="26"/>
    </row>
    <row r="6" spans="1:14" ht="19.149999999999999" customHeight="1" x14ac:dyDescent="0.25">
      <c r="A6" s="19" t="s">
        <v>3</v>
      </c>
      <c r="B6" s="19" t="s">
        <v>4</v>
      </c>
      <c r="C6" s="19" t="s">
        <v>5</v>
      </c>
      <c r="D6" s="19" t="s">
        <v>56</v>
      </c>
      <c r="E6" s="19"/>
      <c r="F6" s="19"/>
      <c r="G6" s="19" t="s">
        <v>55</v>
      </c>
      <c r="H6" s="19"/>
      <c r="I6" s="19"/>
      <c r="J6" s="19"/>
      <c r="K6" s="20" t="s">
        <v>34</v>
      </c>
      <c r="L6" s="21"/>
      <c r="M6" s="21"/>
      <c r="N6" s="22"/>
    </row>
    <row r="7" spans="1:14" ht="15.75" customHeight="1" x14ac:dyDescent="0.25">
      <c r="A7" s="19"/>
      <c r="B7" s="19"/>
      <c r="C7" s="19"/>
      <c r="D7" s="19"/>
      <c r="E7" s="19"/>
      <c r="F7" s="19"/>
      <c r="G7" s="19" t="s">
        <v>6</v>
      </c>
      <c r="H7" s="19" t="s">
        <v>7</v>
      </c>
      <c r="I7" s="19"/>
      <c r="J7" s="19"/>
      <c r="K7" s="23" t="s">
        <v>6</v>
      </c>
      <c r="L7" s="20" t="s">
        <v>7</v>
      </c>
      <c r="M7" s="21"/>
      <c r="N7" s="22"/>
    </row>
    <row r="8" spans="1:14" ht="58.15" customHeight="1" x14ac:dyDescent="0.25">
      <c r="A8" s="19"/>
      <c r="B8" s="19"/>
      <c r="C8" s="19"/>
      <c r="D8" s="8" t="s">
        <v>8</v>
      </c>
      <c r="E8" s="8" t="s">
        <v>17</v>
      </c>
      <c r="F8" s="8" t="s">
        <v>10</v>
      </c>
      <c r="G8" s="19"/>
      <c r="H8" s="8" t="s">
        <v>8</v>
      </c>
      <c r="I8" s="8" t="s">
        <v>9</v>
      </c>
      <c r="J8" s="8" t="s">
        <v>10</v>
      </c>
      <c r="K8" s="24"/>
      <c r="L8" s="8" t="s">
        <v>8</v>
      </c>
      <c r="M8" s="8" t="s">
        <v>9</v>
      </c>
      <c r="N8" s="8" t="s">
        <v>10</v>
      </c>
    </row>
    <row r="9" spans="1:14" ht="47.25" x14ac:dyDescent="0.25">
      <c r="A9" s="9" t="s">
        <v>11</v>
      </c>
      <c r="B9" s="9" t="s">
        <v>11</v>
      </c>
      <c r="C9" s="10" t="s">
        <v>12</v>
      </c>
      <c r="D9" s="1">
        <v>618</v>
      </c>
      <c r="E9" s="1">
        <v>68.67</v>
      </c>
      <c r="F9" s="1">
        <f>D9+E9</f>
        <v>686.67</v>
      </c>
      <c r="G9" s="1">
        <v>18833</v>
      </c>
      <c r="H9" s="1">
        <v>618</v>
      </c>
      <c r="I9" s="1">
        <v>68.67</v>
      </c>
      <c r="J9" s="1">
        <f>H9+I9</f>
        <v>686.67</v>
      </c>
      <c r="K9" s="1">
        <v>12799.73</v>
      </c>
      <c r="L9" s="1">
        <v>2300</v>
      </c>
      <c r="M9" s="1">
        <v>340.33</v>
      </c>
      <c r="N9" s="1">
        <f>L9+M9</f>
        <v>2640.33</v>
      </c>
    </row>
    <row r="10" spans="1:14" ht="96" customHeight="1" x14ac:dyDescent="0.25">
      <c r="A10" s="9" t="s">
        <v>13</v>
      </c>
      <c r="B10" s="9" t="s">
        <v>49</v>
      </c>
      <c r="C10" s="10" t="s">
        <v>12</v>
      </c>
      <c r="D10" s="1">
        <v>385.3</v>
      </c>
      <c r="E10" s="1">
        <v>42.82</v>
      </c>
      <c r="F10" s="1">
        <f t="shared" ref="F10:F14" si="0">D10+E10</f>
        <v>428.12</v>
      </c>
      <c r="G10" s="1">
        <v>1016.97</v>
      </c>
      <c r="H10" s="1">
        <f>385.3+292.68</f>
        <v>677.98</v>
      </c>
      <c r="I10" s="1">
        <f>42.82+32.52</f>
        <v>75.34</v>
      </c>
      <c r="J10" s="1">
        <f t="shared" ref="J10:J14" si="1">H10+I10</f>
        <v>753.32</v>
      </c>
      <c r="K10" s="1">
        <v>495.78</v>
      </c>
      <c r="L10" s="1">
        <v>495.78</v>
      </c>
      <c r="M10" s="1">
        <v>616.92999999999995</v>
      </c>
      <c r="N10" s="1">
        <f t="shared" ref="N10:N11" si="2">L10+M10</f>
        <v>1112.71</v>
      </c>
    </row>
    <row r="11" spans="1:14" ht="33" customHeight="1" x14ac:dyDescent="0.25">
      <c r="A11" s="9" t="s">
        <v>14</v>
      </c>
      <c r="B11" s="9" t="s">
        <v>14</v>
      </c>
      <c r="C11" s="10" t="s">
        <v>12</v>
      </c>
      <c r="D11" s="1">
        <v>337.77</v>
      </c>
      <c r="E11" s="1">
        <v>50.62</v>
      </c>
      <c r="F11" s="1">
        <f t="shared" si="0"/>
        <v>388.39</v>
      </c>
      <c r="G11" s="1">
        <v>337.77</v>
      </c>
      <c r="H11" s="1">
        <v>337.77</v>
      </c>
      <c r="I11" s="1">
        <v>50.62</v>
      </c>
      <c r="J11" s="1">
        <f t="shared" si="1"/>
        <v>388.39</v>
      </c>
      <c r="K11" s="1">
        <v>235.58</v>
      </c>
      <c r="L11" s="1">
        <v>295.62</v>
      </c>
      <c r="M11" s="1">
        <v>30.03</v>
      </c>
      <c r="N11" s="1">
        <f t="shared" si="2"/>
        <v>325.64999999999998</v>
      </c>
    </row>
    <row r="12" spans="1:14" ht="51.75" customHeight="1" x14ac:dyDescent="0.25">
      <c r="A12" s="9" t="s">
        <v>15</v>
      </c>
      <c r="B12" s="9" t="s">
        <v>15</v>
      </c>
      <c r="C12" s="10" t="s">
        <v>12</v>
      </c>
      <c r="D12" s="1">
        <v>0</v>
      </c>
      <c r="E12" s="1">
        <v>0</v>
      </c>
      <c r="F12" s="1">
        <f t="shared" si="0"/>
        <v>0</v>
      </c>
      <c r="G12" s="1">
        <v>288.37</v>
      </c>
      <c r="H12" s="1">
        <v>0</v>
      </c>
      <c r="I12" s="1">
        <v>0</v>
      </c>
      <c r="J12" s="1">
        <f t="shared" si="1"/>
        <v>0</v>
      </c>
      <c r="K12" s="1">
        <v>28.82</v>
      </c>
      <c r="L12" s="1">
        <v>0</v>
      </c>
      <c r="M12" s="1">
        <v>7.16</v>
      </c>
      <c r="N12" s="1">
        <f>L12+M12</f>
        <v>7.16</v>
      </c>
    </row>
    <row r="13" spans="1:14" ht="85.5" customHeight="1" x14ac:dyDescent="0.25">
      <c r="A13" s="9" t="s">
        <v>35</v>
      </c>
      <c r="B13" s="9" t="s">
        <v>57</v>
      </c>
      <c r="C13" s="10" t="s">
        <v>12</v>
      </c>
      <c r="D13" s="1">
        <v>2117.6</v>
      </c>
      <c r="E13" s="1">
        <v>235.31</v>
      </c>
      <c r="F13" s="1">
        <f t="shared" si="0"/>
        <v>2352.91</v>
      </c>
      <c r="G13" s="1">
        <v>0</v>
      </c>
      <c r="H13" s="1">
        <v>2117.6</v>
      </c>
      <c r="I13" s="1">
        <v>235.3</v>
      </c>
      <c r="J13" s="1">
        <f t="shared" si="1"/>
        <v>2352.9</v>
      </c>
      <c r="K13" s="1">
        <v>1251</v>
      </c>
      <c r="L13" s="1">
        <v>938.25</v>
      </c>
      <c r="M13" s="1">
        <v>174.75</v>
      </c>
      <c r="N13" s="1">
        <f>L13+M13</f>
        <v>1113</v>
      </c>
    </row>
    <row r="14" spans="1:14" ht="69.75" customHeight="1" x14ac:dyDescent="0.25">
      <c r="A14" s="9" t="s">
        <v>16</v>
      </c>
      <c r="B14" s="9" t="s">
        <v>58</v>
      </c>
      <c r="C14" s="10" t="s">
        <v>12</v>
      </c>
      <c r="D14" s="1">
        <v>1806.11</v>
      </c>
      <c r="E14" s="1">
        <v>200.69</v>
      </c>
      <c r="F14" s="1">
        <f t="shared" si="0"/>
        <v>2006.8</v>
      </c>
      <c r="G14" s="1">
        <v>0</v>
      </c>
      <c r="H14" s="1">
        <v>1974.98</v>
      </c>
      <c r="I14" s="1">
        <v>219.58</v>
      </c>
      <c r="J14" s="1">
        <f t="shared" si="1"/>
        <v>2194.56</v>
      </c>
      <c r="K14" s="1">
        <v>0</v>
      </c>
      <c r="L14" s="1">
        <f>274.86+325.98</f>
        <v>600.84</v>
      </c>
      <c r="M14" s="1">
        <v>145</v>
      </c>
      <c r="N14" s="1">
        <f t="shared" ref="N14" si="3">L14+M14</f>
        <v>745.84</v>
      </c>
    </row>
    <row r="15" spans="1:14" x14ac:dyDescent="0.25">
      <c r="A15" s="11"/>
      <c r="B15" s="11"/>
      <c r="C15" s="1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22.5" customHeight="1" x14ac:dyDescent="0.25">
      <c r="A16" s="11"/>
      <c r="B16" s="11"/>
      <c r="C16" s="1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11"/>
      <c r="B17" s="11"/>
      <c r="C17" s="1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11"/>
      <c r="B18" s="11"/>
      <c r="C18" s="1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25" t="s">
        <v>0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</row>
    <row r="21" spans="1:14" s="7" customFormat="1" x14ac:dyDescent="0.25">
      <c r="A21" s="18" t="s">
        <v>30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s="7" customFormat="1" x14ac:dyDescent="0.25">
      <c r="A22" s="18" t="s">
        <v>2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x14ac:dyDescent="0.25">
      <c r="M23" s="26" t="s">
        <v>32</v>
      </c>
      <c r="N23" s="26"/>
    </row>
    <row r="24" spans="1:14" ht="19.149999999999999" customHeight="1" x14ac:dyDescent="0.25">
      <c r="A24" s="19" t="s">
        <v>3</v>
      </c>
      <c r="B24" s="19" t="s">
        <v>4</v>
      </c>
      <c r="C24" s="19" t="s">
        <v>5</v>
      </c>
      <c r="D24" s="19" t="s">
        <v>56</v>
      </c>
      <c r="E24" s="19"/>
      <c r="F24" s="19"/>
      <c r="G24" s="19" t="s">
        <v>55</v>
      </c>
      <c r="H24" s="19"/>
      <c r="I24" s="19"/>
      <c r="J24" s="19"/>
      <c r="K24" s="19" t="s">
        <v>34</v>
      </c>
      <c r="L24" s="19"/>
      <c r="M24" s="19"/>
      <c r="N24" s="19"/>
    </row>
    <row r="25" spans="1:14" x14ac:dyDescent="0.25">
      <c r="A25" s="19"/>
      <c r="B25" s="19"/>
      <c r="C25" s="19"/>
      <c r="D25" s="19"/>
      <c r="E25" s="19"/>
      <c r="F25" s="19"/>
      <c r="G25" s="19" t="s">
        <v>6</v>
      </c>
      <c r="H25" s="19" t="s">
        <v>7</v>
      </c>
      <c r="I25" s="19"/>
      <c r="J25" s="19"/>
      <c r="K25" s="19" t="s">
        <v>6</v>
      </c>
      <c r="L25" s="19" t="s">
        <v>7</v>
      </c>
      <c r="M25" s="19"/>
      <c r="N25" s="19"/>
    </row>
    <row r="26" spans="1:14" ht="31.5" x14ac:dyDescent="0.25">
      <c r="A26" s="19"/>
      <c r="B26" s="19"/>
      <c r="C26" s="19"/>
      <c r="D26" s="8" t="s">
        <v>8</v>
      </c>
      <c r="E26" s="8" t="s">
        <v>9</v>
      </c>
      <c r="F26" s="8" t="s">
        <v>10</v>
      </c>
      <c r="G26" s="19"/>
      <c r="H26" s="8" t="s">
        <v>8</v>
      </c>
      <c r="I26" s="8" t="s">
        <v>9</v>
      </c>
      <c r="J26" s="8" t="s">
        <v>10</v>
      </c>
      <c r="K26" s="19"/>
      <c r="L26" s="8" t="s">
        <v>8</v>
      </c>
      <c r="M26" s="8" t="s">
        <v>9</v>
      </c>
      <c r="N26" s="8" t="s">
        <v>10</v>
      </c>
    </row>
    <row r="27" spans="1:14" ht="110.25" x14ac:dyDescent="0.25">
      <c r="A27" s="9" t="s">
        <v>31</v>
      </c>
      <c r="B27" s="9" t="s">
        <v>59</v>
      </c>
      <c r="C27" s="10" t="s">
        <v>12</v>
      </c>
      <c r="D27" s="1">
        <v>1396.18</v>
      </c>
      <c r="E27" s="1">
        <v>177.96</v>
      </c>
      <c r="F27" s="1">
        <f>D27+E27</f>
        <v>1574.14</v>
      </c>
      <c r="G27" s="1">
        <v>0</v>
      </c>
      <c r="H27" s="1">
        <v>1341.43</v>
      </c>
      <c r="I27" s="1">
        <v>177.95</v>
      </c>
      <c r="J27" s="1">
        <f>H27+I27</f>
        <v>1519.38</v>
      </c>
      <c r="K27" s="1">
        <v>0</v>
      </c>
      <c r="L27" s="1">
        <v>1492.99</v>
      </c>
      <c r="M27" s="1">
        <v>248.46</v>
      </c>
      <c r="N27" s="1">
        <f>L27+M27</f>
        <v>1741.45</v>
      </c>
    </row>
    <row r="28" spans="1:14" ht="63" x14ac:dyDescent="0.25">
      <c r="A28" s="9" t="s">
        <v>37</v>
      </c>
      <c r="B28" s="9" t="s">
        <v>37</v>
      </c>
      <c r="C28" s="10" t="s">
        <v>12</v>
      </c>
      <c r="D28" s="1">
        <v>26963.35</v>
      </c>
      <c r="E28" s="1">
        <v>8080.92</v>
      </c>
      <c r="F28" s="1">
        <f t="shared" ref="F28:F31" si="4">D28+E28</f>
        <v>35044.269999999997</v>
      </c>
      <c r="G28" s="1">
        <v>21832.55</v>
      </c>
      <c r="H28" s="1">
        <v>26963.35</v>
      </c>
      <c r="I28" s="1">
        <v>8080.92</v>
      </c>
      <c r="J28" s="1">
        <f t="shared" ref="J28:J31" si="5">H28+I28</f>
        <v>35044.269999999997</v>
      </c>
      <c r="K28" s="1">
        <v>26644.799999999999</v>
      </c>
      <c r="L28" s="1">
        <v>21569.22</v>
      </c>
      <c r="M28" s="1">
        <v>6984.23</v>
      </c>
      <c r="N28" s="1">
        <f>L28+M28</f>
        <v>28553.45</v>
      </c>
    </row>
    <row r="29" spans="1:14" ht="78.75" x14ac:dyDescent="0.25">
      <c r="A29" s="9" t="s">
        <v>18</v>
      </c>
      <c r="B29" s="9" t="s">
        <v>19</v>
      </c>
      <c r="C29" s="10" t="s">
        <v>12</v>
      </c>
      <c r="D29" s="1">
        <v>2531</v>
      </c>
      <c r="E29" s="1">
        <v>30</v>
      </c>
      <c r="F29" s="1">
        <f t="shared" si="4"/>
        <v>2561</v>
      </c>
      <c r="G29" s="1">
        <v>0</v>
      </c>
      <c r="H29" s="1">
        <v>2531</v>
      </c>
      <c r="I29" s="1">
        <v>281.22000000000003</v>
      </c>
      <c r="J29" s="1">
        <f t="shared" si="5"/>
        <v>2812.2200000000003</v>
      </c>
      <c r="K29" s="1">
        <v>0</v>
      </c>
      <c r="L29" s="1">
        <v>0</v>
      </c>
      <c r="M29" s="1">
        <v>30</v>
      </c>
      <c r="N29" s="1">
        <f>L29+M29</f>
        <v>30</v>
      </c>
    </row>
    <row r="30" spans="1:14" ht="47.25" x14ac:dyDescent="0.25">
      <c r="A30" s="9" t="s">
        <v>36</v>
      </c>
      <c r="B30" s="9" t="s">
        <v>36</v>
      </c>
      <c r="C30" s="10" t="s">
        <v>12</v>
      </c>
      <c r="D30" s="1">
        <v>3796.19</v>
      </c>
      <c r="E30" s="1">
        <v>429.63</v>
      </c>
      <c r="F30" s="1">
        <f t="shared" si="4"/>
        <v>4225.82</v>
      </c>
      <c r="G30" s="5">
        <v>2928.28</v>
      </c>
      <c r="H30" s="5">
        <v>3687.87</v>
      </c>
      <c r="I30" s="5">
        <v>429.63</v>
      </c>
      <c r="J30" s="1">
        <f t="shared" si="5"/>
        <v>4117.5</v>
      </c>
      <c r="K30" s="1">
        <v>2630.86</v>
      </c>
      <c r="L30" s="1">
        <v>1181.8800000000001</v>
      </c>
      <c r="M30" s="1">
        <v>126.49</v>
      </c>
      <c r="N30" s="1">
        <f t="shared" ref="N30" si="6">L30+M30</f>
        <v>1308.3700000000001</v>
      </c>
    </row>
    <row r="31" spans="1:14" ht="112.5" customHeight="1" x14ac:dyDescent="0.25">
      <c r="A31" s="9" t="s">
        <v>21</v>
      </c>
      <c r="B31" s="9" t="s">
        <v>60</v>
      </c>
      <c r="C31" s="10" t="s">
        <v>12</v>
      </c>
      <c r="D31" s="1">
        <v>0</v>
      </c>
      <c r="E31" s="1">
        <v>0</v>
      </c>
      <c r="F31" s="1">
        <f t="shared" si="4"/>
        <v>0</v>
      </c>
      <c r="G31" s="5">
        <v>0</v>
      </c>
      <c r="H31" s="5">
        <v>1.64</v>
      </c>
      <c r="I31" s="5">
        <v>0</v>
      </c>
      <c r="J31" s="1">
        <f t="shared" si="5"/>
        <v>1.64</v>
      </c>
      <c r="K31" s="1">
        <v>0</v>
      </c>
      <c r="L31" s="1">
        <v>2594.0500000000002</v>
      </c>
      <c r="M31" s="1">
        <v>0</v>
      </c>
      <c r="N31" s="1">
        <f>L31+M31</f>
        <v>2594.0500000000002</v>
      </c>
    </row>
    <row r="32" spans="1:14" ht="31.5" x14ac:dyDescent="0.25">
      <c r="A32" s="9" t="s">
        <v>38</v>
      </c>
      <c r="B32" s="9" t="s">
        <v>39</v>
      </c>
      <c r="C32" s="10" t="s">
        <v>12</v>
      </c>
      <c r="D32" s="1">
        <v>3783.25</v>
      </c>
      <c r="E32" s="1">
        <v>229.02</v>
      </c>
      <c r="F32" s="1">
        <f>D32+E32</f>
        <v>4012.27</v>
      </c>
      <c r="G32" s="5">
        <v>3783.25</v>
      </c>
      <c r="H32" s="5">
        <v>2061.25</v>
      </c>
      <c r="I32" s="5">
        <v>229.03</v>
      </c>
      <c r="J32" s="5">
        <f>H32+I32</f>
        <v>2290.2800000000002</v>
      </c>
      <c r="K32" s="1">
        <v>1972</v>
      </c>
      <c r="L32" s="1">
        <v>2092</v>
      </c>
      <c r="M32" s="1">
        <v>5566.41</v>
      </c>
      <c r="N32" s="1">
        <f>L32+M32</f>
        <v>7658.41</v>
      </c>
    </row>
    <row r="33" spans="1:14" ht="18" customHeight="1" x14ac:dyDescent="0.25">
      <c r="A33" s="11"/>
      <c r="B33" s="11"/>
      <c r="C33" s="1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8" customHeight="1" x14ac:dyDescent="0.25">
      <c r="A34" s="11"/>
      <c r="B34" s="11"/>
      <c r="C34" s="1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25" t="s">
        <v>0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7" spans="1:14" s="7" customFormat="1" ht="21" customHeight="1" x14ac:dyDescent="0.25">
      <c r="A37" s="18" t="s">
        <v>30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s="7" customFormat="1" ht="27" customHeight="1" x14ac:dyDescent="0.25">
      <c r="A38" s="18" t="s">
        <v>2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 x14ac:dyDescent="0.25">
      <c r="M39" s="26" t="s">
        <v>32</v>
      </c>
      <c r="N39" s="26"/>
    </row>
    <row r="40" spans="1:14" ht="19.149999999999999" customHeight="1" x14ac:dyDescent="0.25">
      <c r="A40" s="19" t="s">
        <v>3</v>
      </c>
      <c r="B40" s="19" t="s">
        <v>4</v>
      </c>
      <c r="C40" s="19" t="s">
        <v>5</v>
      </c>
      <c r="D40" s="19" t="s">
        <v>56</v>
      </c>
      <c r="E40" s="19"/>
      <c r="F40" s="19"/>
      <c r="G40" s="19" t="s">
        <v>55</v>
      </c>
      <c r="H40" s="19"/>
      <c r="I40" s="19"/>
      <c r="J40" s="19"/>
      <c r="K40" s="19" t="s">
        <v>34</v>
      </c>
      <c r="L40" s="19"/>
      <c r="M40" s="19"/>
      <c r="N40" s="19"/>
    </row>
    <row r="41" spans="1:14" x14ac:dyDescent="0.25">
      <c r="A41" s="19"/>
      <c r="B41" s="19"/>
      <c r="C41" s="19"/>
      <c r="D41" s="19"/>
      <c r="E41" s="19"/>
      <c r="F41" s="19"/>
      <c r="G41" s="19" t="s">
        <v>6</v>
      </c>
      <c r="H41" s="19" t="s">
        <v>7</v>
      </c>
      <c r="I41" s="19"/>
      <c r="J41" s="19"/>
      <c r="K41" s="19" t="s">
        <v>6</v>
      </c>
      <c r="L41" s="19" t="s">
        <v>7</v>
      </c>
      <c r="M41" s="19"/>
      <c r="N41" s="19"/>
    </row>
    <row r="42" spans="1:14" ht="46.15" customHeight="1" x14ac:dyDescent="0.25">
      <c r="A42" s="19"/>
      <c r="B42" s="19"/>
      <c r="C42" s="19"/>
      <c r="D42" s="8" t="s">
        <v>8</v>
      </c>
      <c r="E42" s="8" t="s">
        <v>9</v>
      </c>
      <c r="F42" s="8" t="s">
        <v>10</v>
      </c>
      <c r="G42" s="19"/>
      <c r="H42" s="8" t="s">
        <v>8</v>
      </c>
      <c r="I42" s="8" t="s">
        <v>9</v>
      </c>
      <c r="J42" s="8" t="s">
        <v>10</v>
      </c>
      <c r="K42" s="19"/>
      <c r="L42" s="8" t="s">
        <v>8</v>
      </c>
      <c r="M42" s="8" t="s">
        <v>9</v>
      </c>
      <c r="N42" s="8" t="s">
        <v>10</v>
      </c>
    </row>
    <row r="43" spans="1:14" ht="66.75" customHeight="1" x14ac:dyDescent="0.25">
      <c r="A43" s="9" t="s">
        <v>22</v>
      </c>
      <c r="B43" s="9" t="s">
        <v>61</v>
      </c>
      <c r="C43" s="10" t="s">
        <v>12</v>
      </c>
      <c r="D43" s="1">
        <v>2700</v>
      </c>
      <c r="E43" s="1">
        <v>383.34</v>
      </c>
      <c r="F43" s="1">
        <f>D43+E43</f>
        <v>3083.34</v>
      </c>
      <c r="G43" s="5">
        <v>0</v>
      </c>
      <c r="H43" s="5">
        <v>2700</v>
      </c>
      <c r="I43" s="5">
        <v>383.33</v>
      </c>
      <c r="J43" s="5">
        <f>H43+I43</f>
        <v>3083.33</v>
      </c>
      <c r="K43" s="1">
        <v>1600</v>
      </c>
      <c r="L43" s="1">
        <v>2085</v>
      </c>
      <c r="M43" s="1">
        <v>148.33000000000001</v>
      </c>
      <c r="N43" s="1">
        <f t="shared" ref="N43:N46" si="7">L43+M43</f>
        <v>2233.33</v>
      </c>
    </row>
    <row r="44" spans="1:14" ht="31.5" x14ac:dyDescent="0.25">
      <c r="A44" s="9" t="s">
        <v>40</v>
      </c>
      <c r="B44" s="9" t="s">
        <v>40</v>
      </c>
      <c r="C44" s="10" t="s">
        <v>12</v>
      </c>
      <c r="D44" s="1">
        <v>21543.11</v>
      </c>
      <c r="E44" s="1">
        <v>2393.71</v>
      </c>
      <c r="F44" s="1">
        <f t="shared" ref="F44:F49" si="8">D44+E44</f>
        <v>23936.82</v>
      </c>
      <c r="G44" s="5">
        <v>23125.34</v>
      </c>
      <c r="H44" s="5">
        <v>21828.02</v>
      </c>
      <c r="I44" s="5">
        <v>2822.8</v>
      </c>
      <c r="J44" s="5">
        <f t="shared" ref="J44:J49" si="9">H44+I44</f>
        <v>24650.82</v>
      </c>
      <c r="K44" s="1">
        <v>28104.49</v>
      </c>
      <c r="L44" s="1">
        <v>30240.91</v>
      </c>
      <c r="M44" s="1">
        <v>4150.5600000000004</v>
      </c>
      <c r="N44" s="1">
        <f t="shared" si="7"/>
        <v>34391.47</v>
      </c>
    </row>
    <row r="45" spans="1:14" ht="63" x14ac:dyDescent="0.25">
      <c r="A45" s="9" t="s">
        <v>41</v>
      </c>
      <c r="B45" s="9" t="s">
        <v>42</v>
      </c>
      <c r="C45" s="10" t="s">
        <v>12</v>
      </c>
      <c r="D45" s="1">
        <v>15523.61</v>
      </c>
      <c r="E45" s="1">
        <v>1532.7</v>
      </c>
      <c r="F45" s="1">
        <f t="shared" si="8"/>
        <v>17056.310000000001</v>
      </c>
      <c r="G45" s="5">
        <v>26291.26</v>
      </c>
      <c r="H45" s="5">
        <v>13567.68</v>
      </c>
      <c r="I45" s="5">
        <v>1670.85</v>
      </c>
      <c r="J45" s="5">
        <f t="shared" si="9"/>
        <v>15238.53</v>
      </c>
      <c r="K45" s="1">
        <v>19990.77</v>
      </c>
      <c r="L45" s="1">
        <v>8096.34</v>
      </c>
      <c r="M45" s="1">
        <v>628.70000000000005</v>
      </c>
      <c r="N45" s="1">
        <f t="shared" si="7"/>
        <v>8725.0400000000009</v>
      </c>
    </row>
    <row r="46" spans="1:14" ht="94.5" x14ac:dyDescent="0.25">
      <c r="A46" s="9" t="s">
        <v>24</v>
      </c>
      <c r="B46" s="9" t="s">
        <v>62</v>
      </c>
      <c r="C46" s="10" t="s">
        <v>12</v>
      </c>
      <c r="D46" s="1">
        <v>72.89</v>
      </c>
      <c r="E46" s="1">
        <v>8.11</v>
      </c>
      <c r="F46" s="1">
        <f t="shared" si="8"/>
        <v>81</v>
      </c>
      <c r="G46" s="5">
        <v>101.13</v>
      </c>
      <c r="H46" s="5">
        <v>72.89</v>
      </c>
      <c r="I46" s="5">
        <v>8.11</v>
      </c>
      <c r="J46" s="5">
        <f t="shared" si="9"/>
        <v>81</v>
      </c>
      <c r="K46" s="1">
        <v>0</v>
      </c>
      <c r="L46" s="1">
        <v>0</v>
      </c>
      <c r="M46" s="1">
        <v>4.63</v>
      </c>
      <c r="N46" s="1">
        <f t="shared" si="7"/>
        <v>4.63</v>
      </c>
    </row>
    <row r="47" spans="1:14" ht="47.25" x14ac:dyDescent="0.25">
      <c r="A47" s="9" t="s">
        <v>23</v>
      </c>
      <c r="B47" s="9" t="s">
        <v>23</v>
      </c>
      <c r="C47" s="10" t="s">
        <v>12</v>
      </c>
      <c r="D47" s="1">
        <v>1108.1600000000001</v>
      </c>
      <c r="E47" s="1">
        <v>155.29</v>
      </c>
      <c r="F47" s="1">
        <f t="shared" si="8"/>
        <v>1263.45</v>
      </c>
      <c r="G47" s="1">
        <v>0</v>
      </c>
      <c r="H47" s="1">
        <v>1201.23</v>
      </c>
      <c r="I47" s="1">
        <v>155.26</v>
      </c>
      <c r="J47" s="5">
        <f t="shared" si="9"/>
        <v>1356.49</v>
      </c>
      <c r="K47" s="1">
        <v>501.26</v>
      </c>
      <c r="L47" s="1">
        <v>250.5</v>
      </c>
      <c r="M47" s="1">
        <v>0</v>
      </c>
      <c r="N47" s="1">
        <f t="shared" ref="N47:N48" si="10">L47+M47</f>
        <v>250.5</v>
      </c>
    </row>
    <row r="48" spans="1:14" ht="63" x14ac:dyDescent="0.25">
      <c r="A48" s="9" t="s">
        <v>65</v>
      </c>
      <c r="B48" s="9" t="s">
        <v>66</v>
      </c>
      <c r="C48" s="10" t="s">
        <v>12</v>
      </c>
      <c r="D48" s="1">
        <v>3235.08</v>
      </c>
      <c r="E48" s="1">
        <v>446.67</v>
      </c>
      <c r="F48" s="1">
        <f t="shared" si="8"/>
        <v>3681.75</v>
      </c>
      <c r="G48" s="1">
        <v>0</v>
      </c>
      <c r="H48" s="1">
        <v>3142.01</v>
      </c>
      <c r="I48" s="1">
        <v>446.67</v>
      </c>
      <c r="J48" s="5">
        <f t="shared" si="9"/>
        <v>3588.6800000000003</v>
      </c>
      <c r="K48" s="1">
        <v>0</v>
      </c>
      <c r="L48" s="1">
        <v>0</v>
      </c>
      <c r="M48" s="1">
        <v>0</v>
      </c>
      <c r="N48" s="1">
        <f t="shared" si="10"/>
        <v>0</v>
      </c>
    </row>
    <row r="49" spans="1:14" ht="63" x14ac:dyDescent="0.25">
      <c r="A49" s="9" t="s">
        <v>43</v>
      </c>
      <c r="B49" s="9" t="s">
        <v>63</v>
      </c>
      <c r="C49" s="10" t="s">
        <v>12</v>
      </c>
      <c r="D49" s="1">
        <v>1306.32</v>
      </c>
      <c r="E49" s="1">
        <v>185.47</v>
      </c>
      <c r="F49" s="1">
        <f t="shared" si="8"/>
        <v>1491.79</v>
      </c>
      <c r="G49" s="1">
        <v>1306.73</v>
      </c>
      <c r="H49" s="1">
        <v>1374.45</v>
      </c>
      <c r="I49" s="1">
        <v>185.47</v>
      </c>
      <c r="J49" s="5">
        <f t="shared" si="9"/>
        <v>1559.92</v>
      </c>
      <c r="K49" s="1">
        <v>725.66</v>
      </c>
      <c r="L49" s="1">
        <v>745.27</v>
      </c>
      <c r="M49" s="1">
        <v>67.73</v>
      </c>
      <c r="N49" s="1">
        <f>L49+M49</f>
        <v>813</v>
      </c>
    </row>
    <row r="50" spans="1:14" x14ac:dyDescent="0.25">
      <c r="A50" s="11"/>
      <c r="B50" s="11"/>
      <c r="C50" s="1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25" t="s">
        <v>0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3" spans="1:14" s="7" customFormat="1" x14ac:dyDescent="0.25">
      <c r="A53" s="18" t="s">
        <v>30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s="7" customFormat="1" x14ac:dyDescent="0.25">
      <c r="A54" s="18" t="s">
        <v>2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x14ac:dyDescent="0.25">
      <c r="M55" s="26" t="s">
        <v>32</v>
      </c>
      <c r="N55" s="26"/>
    </row>
    <row r="56" spans="1:14" ht="19.149999999999999" customHeight="1" x14ac:dyDescent="0.25">
      <c r="A56" s="19" t="s">
        <v>3</v>
      </c>
      <c r="B56" s="19" t="s">
        <v>4</v>
      </c>
      <c r="C56" s="19" t="s">
        <v>5</v>
      </c>
      <c r="D56" s="19" t="s">
        <v>56</v>
      </c>
      <c r="E56" s="19"/>
      <c r="F56" s="19"/>
      <c r="G56" s="19" t="s">
        <v>55</v>
      </c>
      <c r="H56" s="19"/>
      <c r="I56" s="19"/>
      <c r="J56" s="19"/>
      <c r="K56" s="19" t="s">
        <v>34</v>
      </c>
      <c r="L56" s="19"/>
      <c r="M56" s="19"/>
      <c r="N56" s="19"/>
    </row>
    <row r="57" spans="1:14" ht="15.75" customHeight="1" x14ac:dyDescent="0.25">
      <c r="A57" s="19"/>
      <c r="B57" s="19"/>
      <c r="C57" s="19"/>
      <c r="D57" s="19"/>
      <c r="E57" s="19"/>
      <c r="F57" s="19"/>
      <c r="G57" s="19" t="s">
        <v>6</v>
      </c>
      <c r="H57" s="19" t="s">
        <v>7</v>
      </c>
      <c r="I57" s="19"/>
      <c r="J57" s="19"/>
      <c r="K57" s="19" t="s">
        <v>6</v>
      </c>
      <c r="L57" s="19" t="s">
        <v>7</v>
      </c>
      <c r="M57" s="19"/>
      <c r="N57" s="19"/>
    </row>
    <row r="58" spans="1:14" ht="47.45" customHeight="1" x14ac:dyDescent="0.25">
      <c r="A58" s="19"/>
      <c r="B58" s="19"/>
      <c r="C58" s="19"/>
      <c r="D58" s="8" t="s">
        <v>8</v>
      </c>
      <c r="E58" s="8" t="s">
        <v>9</v>
      </c>
      <c r="F58" s="8" t="s">
        <v>10</v>
      </c>
      <c r="G58" s="19"/>
      <c r="H58" s="8" t="s">
        <v>8</v>
      </c>
      <c r="I58" s="8" t="s">
        <v>9</v>
      </c>
      <c r="J58" s="8" t="s">
        <v>10</v>
      </c>
      <c r="K58" s="19"/>
      <c r="L58" s="8" t="s">
        <v>8</v>
      </c>
      <c r="M58" s="8" t="s">
        <v>9</v>
      </c>
      <c r="N58" s="8" t="s">
        <v>10</v>
      </c>
    </row>
    <row r="59" spans="1:14" ht="84.75" customHeight="1" x14ac:dyDescent="0.25">
      <c r="A59" s="9" t="s">
        <v>44</v>
      </c>
      <c r="B59" s="9" t="s">
        <v>50</v>
      </c>
      <c r="C59" s="10" t="s">
        <v>12</v>
      </c>
      <c r="D59" s="1">
        <v>0</v>
      </c>
      <c r="E59" s="1">
        <v>0</v>
      </c>
      <c r="F59" s="1">
        <f>D59+E59</f>
        <v>0</v>
      </c>
      <c r="G59" s="1">
        <v>137.69999999999999</v>
      </c>
      <c r="H59" s="1">
        <v>0</v>
      </c>
      <c r="I59" s="1">
        <v>544.01</v>
      </c>
      <c r="J59" s="1">
        <f>H59+I59</f>
        <v>544.01</v>
      </c>
      <c r="K59" s="1">
        <v>0</v>
      </c>
      <c r="L59" s="1">
        <v>0</v>
      </c>
      <c r="M59" s="1">
        <v>1464.72</v>
      </c>
      <c r="N59" s="1">
        <f>L59+M59</f>
        <v>1464.72</v>
      </c>
    </row>
    <row r="60" spans="1:14" ht="47.25" x14ac:dyDescent="0.25">
      <c r="A60" s="9" t="s">
        <v>20</v>
      </c>
      <c r="B60" s="9" t="s">
        <v>64</v>
      </c>
      <c r="C60" s="10" t="s">
        <v>12</v>
      </c>
      <c r="D60" s="1">
        <v>337.5</v>
      </c>
      <c r="E60" s="1">
        <v>137.5</v>
      </c>
      <c r="F60" s="1">
        <f t="shared" ref="F60:F65" si="11">D60+E60</f>
        <v>475</v>
      </c>
      <c r="G60" s="1">
        <v>0</v>
      </c>
      <c r="H60" s="1">
        <v>291.88</v>
      </c>
      <c r="I60" s="1">
        <v>32.43</v>
      </c>
      <c r="J60" s="1">
        <f t="shared" ref="J60:J65" si="12">H60+I60</f>
        <v>324.31</v>
      </c>
      <c r="K60" s="1">
        <v>0</v>
      </c>
      <c r="L60" s="1">
        <v>100</v>
      </c>
      <c r="M60" s="1">
        <v>126.39</v>
      </c>
      <c r="N60" s="1">
        <f>L60+M60</f>
        <v>226.39</v>
      </c>
    </row>
    <row r="61" spans="1:14" ht="47.25" x14ac:dyDescent="0.25">
      <c r="A61" s="9" t="s">
        <v>25</v>
      </c>
      <c r="B61" s="9" t="s">
        <v>25</v>
      </c>
      <c r="C61" s="10" t="s">
        <v>12</v>
      </c>
      <c r="D61" s="1">
        <v>257.36</v>
      </c>
      <c r="E61" s="1">
        <v>28.6</v>
      </c>
      <c r="F61" s="1">
        <f t="shared" si="11"/>
        <v>285.96000000000004</v>
      </c>
      <c r="G61" s="1">
        <v>257.36</v>
      </c>
      <c r="H61" s="1">
        <v>257.36</v>
      </c>
      <c r="I61" s="1">
        <v>28.6</v>
      </c>
      <c r="J61" s="1">
        <f t="shared" si="12"/>
        <v>285.96000000000004</v>
      </c>
      <c r="K61" s="1">
        <v>0</v>
      </c>
      <c r="L61" s="1">
        <v>118.32</v>
      </c>
      <c r="M61" s="1">
        <v>0</v>
      </c>
      <c r="N61" s="1">
        <f>L61+M61</f>
        <v>118.32</v>
      </c>
    </row>
    <row r="62" spans="1:14" ht="47.25" x14ac:dyDescent="0.25">
      <c r="A62" s="9" t="s">
        <v>26</v>
      </c>
      <c r="B62" s="9" t="s">
        <v>26</v>
      </c>
      <c r="C62" s="10" t="s">
        <v>12</v>
      </c>
      <c r="D62" s="1">
        <v>17231.78</v>
      </c>
      <c r="E62" s="1">
        <v>1900.75</v>
      </c>
      <c r="F62" s="1">
        <f t="shared" si="11"/>
        <v>19132.53</v>
      </c>
      <c r="G62" s="1">
        <v>12733.16</v>
      </c>
      <c r="H62" s="1">
        <v>17168.759999999998</v>
      </c>
      <c r="I62" s="1">
        <v>1900.74</v>
      </c>
      <c r="J62" s="1">
        <f t="shared" si="12"/>
        <v>19069.5</v>
      </c>
      <c r="K62" s="1">
        <v>8896.9500000000007</v>
      </c>
      <c r="L62" s="1">
        <v>4622.34</v>
      </c>
      <c r="M62" s="1">
        <v>2259.13</v>
      </c>
      <c r="N62" s="1">
        <f t="shared" ref="N62" si="13">L62+M62</f>
        <v>6881.47</v>
      </c>
    </row>
    <row r="63" spans="1:14" ht="66" customHeight="1" x14ac:dyDescent="0.25">
      <c r="A63" s="9" t="s">
        <v>33</v>
      </c>
      <c r="B63" s="9" t="s">
        <v>46</v>
      </c>
      <c r="C63" s="10" t="s">
        <v>12</v>
      </c>
      <c r="D63" s="1">
        <v>6757.65</v>
      </c>
      <c r="E63" s="1">
        <v>732</v>
      </c>
      <c r="F63" s="1">
        <f t="shared" si="11"/>
        <v>7489.65</v>
      </c>
      <c r="G63" s="1">
        <v>6686.93</v>
      </c>
      <c r="H63" s="1">
        <v>6686.92</v>
      </c>
      <c r="I63" s="1">
        <v>391.03</v>
      </c>
      <c r="J63" s="1">
        <f t="shared" si="12"/>
        <v>7077.95</v>
      </c>
      <c r="K63" s="1">
        <v>0</v>
      </c>
      <c r="L63" s="1">
        <v>410</v>
      </c>
      <c r="M63" s="1">
        <v>45.56</v>
      </c>
      <c r="N63" s="1">
        <f>L63+M63</f>
        <v>455.56</v>
      </c>
    </row>
    <row r="64" spans="1:14" ht="46.9" customHeight="1" x14ac:dyDescent="0.25">
      <c r="A64" s="9" t="s">
        <v>27</v>
      </c>
      <c r="B64" s="9" t="s">
        <v>27</v>
      </c>
      <c r="C64" s="10" t="s">
        <v>12</v>
      </c>
      <c r="D64" s="1">
        <v>0</v>
      </c>
      <c r="E64" s="1">
        <v>4402.3900000000003</v>
      </c>
      <c r="F64" s="1">
        <f t="shared" si="11"/>
        <v>4402.3900000000003</v>
      </c>
      <c r="G64" s="1">
        <v>0</v>
      </c>
      <c r="H64" s="1">
        <v>0</v>
      </c>
      <c r="I64" s="1">
        <v>4402.3900000000003</v>
      </c>
      <c r="J64" s="1">
        <f t="shared" si="12"/>
        <v>4402.3900000000003</v>
      </c>
      <c r="K64" s="1">
        <v>0</v>
      </c>
      <c r="L64" s="1">
        <v>0</v>
      </c>
      <c r="M64" s="1">
        <v>0</v>
      </c>
      <c r="N64" s="1">
        <f>L64+M64</f>
        <v>0</v>
      </c>
    </row>
    <row r="65" spans="1:14" ht="67.5" customHeight="1" x14ac:dyDescent="0.25">
      <c r="A65" s="9" t="s">
        <v>28</v>
      </c>
      <c r="B65" s="15" t="s">
        <v>47</v>
      </c>
      <c r="C65" s="10" t="s">
        <v>12</v>
      </c>
      <c r="D65" s="1">
        <v>3500</v>
      </c>
      <c r="E65" s="1">
        <v>388.9</v>
      </c>
      <c r="F65" s="1">
        <f t="shared" si="11"/>
        <v>3888.9</v>
      </c>
      <c r="G65" s="1">
        <v>3500</v>
      </c>
      <c r="H65" s="1">
        <v>3500</v>
      </c>
      <c r="I65" s="1">
        <v>388.9</v>
      </c>
      <c r="J65" s="1">
        <f t="shared" si="12"/>
        <v>3888.9</v>
      </c>
      <c r="K65" s="1">
        <v>3608.43</v>
      </c>
      <c r="L65" s="1">
        <v>5722.6</v>
      </c>
      <c r="M65" s="1">
        <v>635.84</v>
      </c>
      <c r="N65" s="1">
        <f>L65+M65</f>
        <v>6358.4400000000005</v>
      </c>
    </row>
    <row r="66" spans="1:14" ht="34.5" customHeight="1" x14ac:dyDescent="0.25">
      <c r="A66" s="11"/>
      <c r="B66" s="13"/>
      <c r="C66" s="1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11"/>
      <c r="B67" s="13"/>
      <c r="C67" s="1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25" t="s">
        <v>0</v>
      </c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</row>
    <row r="70" spans="1:14" s="7" customFormat="1" x14ac:dyDescent="0.25">
      <c r="A70" s="18" t="s">
        <v>30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1:14" s="7" customFormat="1" x14ac:dyDescent="0.25">
      <c r="A71" s="18" t="s">
        <v>2</v>
      </c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</row>
    <row r="72" spans="1:14" x14ac:dyDescent="0.25">
      <c r="M72" s="26" t="s">
        <v>32</v>
      </c>
      <c r="N72" s="26"/>
    </row>
    <row r="73" spans="1:14" ht="19.149999999999999" customHeight="1" x14ac:dyDescent="0.25">
      <c r="A73" s="19" t="s">
        <v>3</v>
      </c>
      <c r="B73" s="19" t="s">
        <v>4</v>
      </c>
      <c r="C73" s="19" t="s">
        <v>5</v>
      </c>
      <c r="D73" s="19" t="s">
        <v>56</v>
      </c>
      <c r="E73" s="19"/>
      <c r="F73" s="19"/>
      <c r="G73" s="19" t="s">
        <v>55</v>
      </c>
      <c r="H73" s="19"/>
      <c r="I73" s="19"/>
      <c r="J73" s="19"/>
      <c r="K73" s="19" t="s">
        <v>34</v>
      </c>
      <c r="L73" s="19"/>
      <c r="M73" s="19"/>
      <c r="N73" s="19"/>
    </row>
    <row r="74" spans="1:14" ht="15.75" customHeight="1" x14ac:dyDescent="0.25">
      <c r="A74" s="19"/>
      <c r="B74" s="19"/>
      <c r="C74" s="19"/>
      <c r="D74" s="19"/>
      <c r="E74" s="19"/>
      <c r="F74" s="19"/>
      <c r="G74" s="19" t="s">
        <v>6</v>
      </c>
      <c r="H74" s="19" t="s">
        <v>7</v>
      </c>
      <c r="I74" s="19"/>
      <c r="J74" s="19"/>
      <c r="K74" s="19" t="s">
        <v>6</v>
      </c>
      <c r="L74" s="19" t="s">
        <v>7</v>
      </c>
      <c r="M74" s="19"/>
      <c r="N74" s="19"/>
    </row>
    <row r="75" spans="1:14" ht="46.9" customHeight="1" x14ac:dyDescent="0.25">
      <c r="A75" s="19"/>
      <c r="B75" s="19"/>
      <c r="C75" s="19"/>
      <c r="D75" s="8" t="s">
        <v>8</v>
      </c>
      <c r="E75" s="8" t="s">
        <v>9</v>
      </c>
      <c r="F75" s="8" t="s">
        <v>10</v>
      </c>
      <c r="G75" s="19"/>
      <c r="H75" s="8" t="s">
        <v>8</v>
      </c>
      <c r="I75" s="8" t="s">
        <v>9</v>
      </c>
      <c r="J75" s="8" t="s">
        <v>10</v>
      </c>
      <c r="K75" s="19"/>
      <c r="L75" s="8" t="s">
        <v>8</v>
      </c>
      <c r="M75" s="8" t="s">
        <v>9</v>
      </c>
      <c r="N75" s="8" t="s">
        <v>10</v>
      </c>
    </row>
    <row r="76" spans="1:14" ht="63" x14ac:dyDescent="0.25">
      <c r="A76" s="9" t="s">
        <v>45</v>
      </c>
      <c r="B76" s="9" t="s">
        <v>48</v>
      </c>
      <c r="C76" s="10" t="s">
        <v>12</v>
      </c>
      <c r="D76" s="1">
        <v>13242.56</v>
      </c>
      <c r="E76" s="1">
        <v>4308.8999999999996</v>
      </c>
      <c r="F76" s="1">
        <f>D76+E76</f>
        <v>17551.46</v>
      </c>
      <c r="G76" s="1">
        <v>11802.59</v>
      </c>
      <c r="H76" s="1">
        <v>13242.56</v>
      </c>
      <c r="I76" s="1">
        <v>1331.77</v>
      </c>
      <c r="J76" s="1">
        <f t="shared" ref="J76:J77" si="14">H76+I76</f>
        <v>14574.33</v>
      </c>
      <c r="K76" s="1">
        <f>1288+2165.84</f>
        <v>3453.84</v>
      </c>
      <c r="L76" s="1">
        <v>6001.67</v>
      </c>
      <c r="M76" s="1">
        <v>1092.42</v>
      </c>
      <c r="N76" s="1">
        <f t="shared" ref="N76" si="15">L76+M76</f>
        <v>7094.09</v>
      </c>
    </row>
    <row r="77" spans="1:14" ht="63" x14ac:dyDescent="0.25">
      <c r="A77" s="9" t="s">
        <v>53</v>
      </c>
      <c r="B77" s="9" t="s">
        <v>51</v>
      </c>
      <c r="C77" s="10" t="s">
        <v>12</v>
      </c>
      <c r="D77" s="1">
        <v>0</v>
      </c>
      <c r="E77" s="1">
        <v>0</v>
      </c>
      <c r="F77" s="1">
        <f t="shared" ref="F77:F78" si="16">D77+E77</f>
        <v>0</v>
      </c>
      <c r="G77" s="1">
        <v>0</v>
      </c>
      <c r="H77" s="1">
        <v>0</v>
      </c>
      <c r="I77" s="1">
        <v>0</v>
      </c>
      <c r="J77" s="1">
        <f t="shared" si="14"/>
        <v>0</v>
      </c>
      <c r="K77" s="1">
        <v>0</v>
      </c>
      <c r="L77" s="1">
        <v>0</v>
      </c>
      <c r="M77" s="1">
        <v>89.97</v>
      </c>
      <c r="N77" s="1">
        <f>L77+M77</f>
        <v>89.97</v>
      </c>
    </row>
    <row r="78" spans="1:14" ht="94.5" x14ac:dyDescent="0.25">
      <c r="A78" s="14" t="s">
        <v>52</v>
      </c>
      <c r="B78" s="14" t="s">
        <v>54</v>
      </c>
      <c r="C78" s="5" t="s">
        <v>12</v>
      </c>
      <c r="D78" s="5">
        <v>11849</v>
      </c>
      <c r="E78" s="5">
        <v>2356.6999999999998</v>
      </c>
      <c r="F78" s="1">
        <f t="shared" si="16"/>
        <v>14205.7</v>
      </c>
      <c r="G78" s="6">
        <v>11849</v>
      </c>
      <c r="H78" s="5">
        <f>11170+679</f>
        <v>11849</v>
      </c>
      <c r="I78" s="5">
        <f>2281.25+75.45</f>
        <v>2356.6999999999998</v>
      </c>
      <c r="J78" s="1">
        <f>H78+I78</f>
        <v>14205.7</v>
      </c>
      <c r="K78" s="6">
        <v>8214</v>
      </c>
      <c r="L78" s="5">
        <v>14927</v>
      </c>
      <c r="M78" s="5">
        <v>1880.8</v>
      </c>
      <c r="N78" s="1">
        <f>L78+M78</f>
        <v>16807.8</v>
      </c>
    </row>
    <row r="79" spans="1:14" x14ac:dyDescent="0.25">
      <c r="A79" s="9" t="s">
        <v>29</v>
      </c>
      <c r="B79" s="9" t="s">
        <v>29</v>
      </c>
      <c r="C79" s="10" t="s">
        <v>12</v>
      </c>
      <c r="D79" s="1">
        <v>129586.51</v>
      </c>
      <c r="E79" s="1">
        <v>104133.64</v>
      </c>
      <c r="F79" s="1">
        <f>D79+E79</f>
        <v>233720.15</v>
      </c>
      <c r="G79" s="4">
        <v>598425.87</v>
      </c>
      <c r="H79" s="1">
        <v>135159.4</v>
      </c>
      <c r="I79" s="1">
        <v>90659.92</v>
      </c>
      <c r="J79" s="1">
        <f>H79+I79</f>
        <v>225819.32</v>
      </c>
      <c r="K79" s="1">
        <v>554724.47</v>
      </c>
      <c r="L79" s="1">
        <v>4574.16</v>
      </c>
      <c r="M79" s="1">
        <v>104771.38</v>
      </c>
      <c r="N79" s="1">
        <f>L79+M79</f>
        <v>109345.54000000001</v>
      </c>
    </row>
    <row r="80" spans="1:14" x14ac:dyDescent="0.25">
      <c r="A80" s="27" t="s">
        <v>10</v>
      </c>
      <c r="B80" s="27"/>
      <c r="C80" s="27"/>
      <c r="D80" s="3">
        <f>D79+D78+D77+D76+D65+D64+D63+D62+D61+D60+D59+D49+D47+D46+D45+D44+D32+D43+D31+D30+D29+D28+D27+D14+D13+D12+D11+D10+D9</f>
        <v>268751.2</v>
      </c>
      <c r="E80" s="3">
        <f>E79+E78+E77+E76+E65+E64+E63+E62+E61+E60+E59+E49+E47+E46+E45+E44+E32+E43+E31+E30+E29+E28+E27+E14+E13+E12+E11+E10+E9</f>
        <v>132593.64000000001</v>
      </c>
      <c r="F80" s="3">
        <f>D80+E80</f>
        <v>401344.84</v>
      </c>
      <c r="G80" s="3">
        <f>G79+G78+G77+G76+G65+G64+G63+G62+G61+G60+G59+G49+G47+G46+G45+G44+G32+G43+G31+G30+G29+G28+G27+G14+G13+G12+G11+G10+G9</f>
        <v>745237.26</v>
      </c>
      <c r="H80" s="3">
        <f>H79+H78+H77+H76+H65+H64+H63+H62+H61+H60+H59+H49+H47+H46+H45+H44+H32+H43+H31+H30+H29+H28+H27+H14+H13+H12+H11+H10+H9</f>
        <v>271213.01999999996</v>
      </c>
      <c r="I80" s="3">
        <f>I79+I78+I77+I76+I65+I64+I63+I62+I61+I60+I59+I49+I47+I46+I45+I44+I32+I43+I31+I30+I29+I28+I27+I14+I13+I12+I11+I10+I9</f>
        <v>117110.56999999999</v>
      </c>
      <c r="J80" s="3">
        <f>H80+I80</f>
        <v>388323.58999999997</v>
      </c>
      <c r="K80" s="3">
        <f>K79+K77+K76+K63+K65+K64+K62+K61+K60+K59+N44+K49+N46+N45+K47+N43+N31+N30+K29+N32+K28+K27+K14+K13+K12+K11+K10+K9+K78+K43+K44+K32+K45+K46+K31+K30</f>
        <v>732793.74</v>
      </c>
      <c r="L80" s="3">
        <f>L79+L77+L76+L63+L65+L64+L62+L61+L60+L59+O44+L49+O46+O45+L47+O43+O31+O30+L29+O32+L28+L27+L14+L13+L12+L11+L10+L9+L78+L43+L44+L32+L45+L46+L31+L30</f>
        <v>111454.74</v>
      </c>
      <c r="M80" s="3">
        <f>M79+M77+M76+M63+M65+M64+M62+M61+M60+M59+P44+M49+P46+P45+M47+P43+P31+P30+M29+P32+M28+M27+M14+M13+M12+M11+M10+M9+M78+M43+M44+M32+M45+M46+M31+M30</f>
        <v>131635.95000000001</v>
      </c>
      <c r="N80" s="3">
        <f>N79+N77+N76+N63+N65+N64+N62+N61+N60+N59+Q44+N49+Q46+Q45+N47+Q43+Q31+Q30+N29+Q32+N28+N27+N14+N13+N12+N11+N10+N9+N78+N43+N44+N32+N45+N46+N31+N30</f>
        <v>243090.68999999997</v>
      </c>
    </row>
    <row r="85" spans="10:12" x14ac:dyDescent="0.25">
      <c r="L85" s="17"/>
    </row>
    <row r="88" spans="10:12" x14ac:dyDescent="0.2">
      <c r="J88" s="16"/>
    </row>
  </sheetData>
  <mergeCells count="71">
    <mergeCell ref="A80:C80"/>
    <mergeCell ref="A70:N70"/>
    <mergeCell ref="A71:N71"/>
    <mergeCell ref="M72:N72"/>
    <mergeCell ref="A73:A75"/>
    <mergeCell ref="B73:B75"/>
    <mergeCell ref="C73:C75"/>
    <mergeCell ref="D73:F74"/>
    <mergeCell ref="G73:J73"/>
    <mergeCell ref="K73:N73"/>
    <mergeCell ref="G74:G75"/>
    <mergeCell ref="H74:J74"/>
    <mergeCell ref="K74:K75"/>
    <mergeCell ref="L74:N74"/>
    <mergeCell ref="A68:N68"/>
    <mergeCell ref="K56:N56"/>
    <mergeCell ref="G57:G58"/>
    <mergeCell ref="H57:J57"/>
    <mergeCell ref="K57:K58"/>
    <mergeCell ref="L57:N57"/>
    <mergeCell ref="A51:N51"/>
    <mergeCell ref="A53:N53"/>
    <mergeCell ref="A54:N54"/>
    <mergeCell ref="M55:N55"/>
    <mergeCell ref="A56:A58"/>
    <mergeCell ref="B56:B58"/>
    <mergeCell ref="C56:C58"/>
    <mergeCell ref="D56:F57"/>
    <mergeCell ref="G56:J56"/>
    <mergeCell ref="A35:N35"/>
    <mergeCell ref="A37:N37"/>
    <mergeCell ref="A38:N38"/>
    <mergeCell ref="A40:A42"/>
    <mergeCell ref="B40:B42"/>
    <mergeCell ref="C40:C42"/>
    <mergeCell ref="D40:F41"/>
    <mergeCell ref="M39:N39"/>
    <mergeCell ref="G40:J40"/>
    <mergeCell ref="K40:N40"/>
    <mergeCell ref="G41:G42"/>
    <mergeCell ref="H41:J41"/>
    <mergeCell ref="K41:K42"/>
    <mergeCell ref="L41:N41"/>
    <mergeCell ref="K25:K26"/>
    <mergeCell ref="L25:N25"/>
    <mergeCell ref="A22:N22"/>
    <mergeCell ref="M23:N23"/>
    <mergeCell ref="A24:A26"/>
    <mergeCell ref="B24:B26"/>
    <mergeCell ref="C24:C26"/>
    <mergeCell ref="D24:F25"/>
    <mergeCell ref="G24:J24"/>
    <mergeCell ref="K24:N24"/>
    <mergeCell ref="G25:G26"/>
    <mergeCell ref="H25:J25"/>
    <mergeCell ref="A1:N1"/>
    <mergeCell ref="A3:N3"/>
    <mergeCell ref="A4:N4"/>
    <mergeCell ref="M5:N5"/>
    <mergeCell ref="A19:N19"/>
    <mergeCell ref="A21:N21"/>
    <mergeCell ref="A6:A8"/>
    <mergeCell ref="B6:B8"/>
    <mergeCell ref="C6:C8"/>
    <mergeCell ref="D6:F7"/>
    <mergeCell ref="G6:J6"/>
    <mergeCell ref="K6:N6"/>
    <mergeCell ref="G7:G8"/>
    <mergeCell ref="H7:J7"/>
    <mergeCell ref="K7:K8"/>
    <mergeCell ref="L7:N7"/>
  </mergeCells>
  <pageMargins left="0.43307086614173229" right="0.35433070866141736" top="0.78740157480314965" bottom="0.74803149606299213" header="0.51181102362204722" footer="0.31496062992125984"/>
  <pageSetup paperSize="9" scale="79" firstPageNumber="306" orientation="landscape" useFirstPageNumber="1" r:id="rId1"/>
  <headerFooter>
    <oddHeader>&amp;C&amp;"Times New Roman,Regular"&amp;12&amp;P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2025-01-04T10:16:18Z</dcterms:modified>
</cp:coreProperties>
</file>